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ommon\Miguel Navarro\"/>
    </mc:Choice>
  </mc:AlternateContent>
  <bookViews>
    <workbookView xWindow="0" yWindow="0" windowWidth="28800" windowHeight="11835" activeTab="1"/>
  </bookViews>
  <sheets>
    <sheet name="Instructions" sheetId="3" r:id="rId1"/>
    <sheet name="Calculation" sheetId="2" r:id="rId2"/>
  </sheets>
  <definedNames>
    <definedName name="Borrower">Instructions!$C$3</definedName>
    <definedName name="Current_Year">Instructions!$C$4</definedName>
    <definedName name="Fiscal_Year_End_Date">Instructions!$C$5</definedName>
    <definedName name="_xlnm.Print_Area" localSheetId="1">Calculation!$B$3:$H$41</definedName>
    <definedName name="_xlnm.Print_Area" localSheetId="0">Instructions!$A$1:$D$25</definedName>
    <definedName name="_xlnm.Print_Titles" localSheetId="1">Calculation!$1:$1</definedName>
    <definedName name="Prior_Fiscal_Year_Budget">Instructions!$C$6</definedName>
    <definedName name="Prior_FY_End_Cash_Balance">Instructions!$C$7</definedName>
  </definedNames>
  <calcPr calcId="152511" calcMode="manual" iterate="1" iterateDelta="1E-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 l="1"/>
  <c r="H8" i="2" s="1"/>
  <c r="H9" i="2" s="1"/>
  <c r="H10" i="2" s="1"/>
  <c r="H6" i="2"/>
  <c r="H11" i="2" s="1"/>
  <c r="H12" i="2" s="1"/>
  <c r="H13" i="2" s="1"/>
  <c r="H14" i="2" s="1"/>
  <c r="H15" i="2" s="1"/>
  <c r="H16" i="2" s="1"/>
  <c r="H17" i="2" s="1"/>
  <c r="H18" i="2" s="1"/>
  <c r="H19" i="2" s="1"/>
  <c r="H20" i="2" s="1"/>
  <c r="H21" i="2" s="1"/>
  <c r="H22" i="2" s="1"/>
  <c r="H23" i="2" s="1"/>
  <c r="H24" i="2" s="1"/>
  <c r="H25" i="2" s="1"/>
  <c r="H26" i="2" s="1"/>
  <c r="H27" i="2" s="1"/>
  <c r="H28" i="2" s="1"/>
  <c r="H29" i="2" s="1"/>
  <c r="H30" i="2" s="1"/>
  <c r="H31" i="2" s="1"/>
  <c r="H5" i="2" l="1"/>
  <c r="B1" i="2" l="1"/>
  <c r="F31" i="2" l="1"/>
  <c r="F30" i="2"/>
  <c r="F29" i="2"/>
  <c r="F28" i="2"/>
  <c r="F27" i="2"/>
  <c r="F26" i="2"/>
  <c r="F25" i="2"/>
  <c r="F24" i="2"/>
  <c r="F23" i="2"/>
  <c r="F22" i="2"/>
  <c r="F21" i="2"/>
  <c r="F20" i="2"/>
  <c r="F19" i="2"/>
  <c r="F18" i="2"/>
  <c r="F17" i="2"/>
  <c r="F16" i="2"/>
  <c r="F15" i="2"/>
  <c r="F14" i="2"/>
  <c r="F13" i="2"/>
  <c r="F12" i="2"/>
  <c r="F11" i="2"/>
  <c r="F10" i="2"/>
  <c r="F9" i="2"/>
  <c r="F8" i="2"/>
  <c r="F7" i="2"/>
  <c r="F6" i="2"/>
  <c r="F5" i="2"/>
  <c r="Q5" i="2" l="1"/>
  <c r="P5" i="2" l="1"/>
  <c r="O5" i="2" s="1"/>
  <c r="B5" i="2" s="1"/>
  <c r="Q6" i="2"/>
  <c r="D36" i="2"/>
  <c r="G32" i="2"/>
  <c r="F32" i="2"/>
  <c r="E32" i="2"/>
  <c r="D32" i="2"/>
  <c r="C32" i="2"/>
  <c r="D35" i="2" l="1"/>
  <c r="D37" i="2" s="1"/>
  <c r="Q7" i="2"/>
  <c r="P7" i="2" s="1"/>
  <c r="O7" i="2" s="1"/>
  <c r="P6" i="2"/>
  <c r="O6" i="2" s="1"/>
  <c r="B6" i="2" s="1"/>
  <c r="H32" i="2"/>
  <c r="B7" i="2" l="1"/>
  <c r="Q8" i="2"/>
  <c r="Q9" i="2" s="1"/>
  <c r="P8" i="2" l="1"/>
  <c r="O8" i="2" s="1"/>
  <c r="B8" i="2" s="1"/>
  <c r="P9" i="2"/>
  <c r="O9" i="2" s="1"/>
  <c r="B9" i="2" s="1"/>
  <c r="Q10" i="2"/>
  <c r="Q11" i="2" l="1"/>
  <c r="P10" i="2"/>
  <c r="O10" i="2" s="1"/>
  <c r="B10" i="2" s="1"/>
  <c r="P11" i="2" l="1"/>
  <c r="O11" i="2" s="1"/>
  <c r="B11" i="2" s="1"/>
  <c r="Q12" i="2"/>
  <c r="P12" i="2" l="1"/>
  <c r="O12" i="2" s="1"/>
  <c r="B12" i="2" s="1"/>
  <c r="Q13" i="2"/>
  <c r="P13" i="2" l="1"/>
  <c r="O13" i="2" s="1"/>
  <c r="B13" i="2" s="1"/>
  <c r="Q14" i="2"/>
  <c r="Q15" i="2" l="1"/>
  <c r="P14" i="2"/>
  <c r="O14" i="2" s="1"/>
  <c r="B14" i="2" s="1"/>
  <c r="P15" i="2" l="1"/>
  <c r="O15" i="2" s="1"/>
  <c r="B15" i="2" s="1"/>
  <c r="Q16" i="2"/>
  <c r="P16" i="2" l="1"/>
  <c r="O16" i="2" s="1"/>
  <c r="B16" i="2" s="1"/>
  <c r="Q17" i="2"/>
  <c r="P17" i="2" l="1"/>
  <c r="O17" i="2" s="1"/>
  <c r="B17" i="2" s="1"/>
  <c r="Q18" i="2"/>
  <c r="Q19" i="2" l="1"/>
  <c r="P18" i="2"/>
  <c r="O18" i="2" s="1"/>
  <c r="B18" i="2" s="1"/>
  <c r="P19" i="2" l="1"/>
  <c r="O19" i="2" s="1"/>
  <c r="B19" i="2" s="1"/>
  <c r="Q20" i="2"/>
  <c r="P20" i="2" l="1"/>
  <c r="O20" i="2" s="1"/>
  <c r="B20" i="2" s="1"/>
  <c r="Q21" i="2"/>
  <c r="P21" i="2" l="1"/>
  <c r="O21" i="2" s="1"/>
  <c r="B21" i="2" s="1"/>
  <c r="Q22" i="2"/>
  <c r="Q23" i="2" l="1"/>
  <c r="P22" i="2"/>
  <c r="O22" i="2" s="1"/>
  <c r="B22" i="2" s="1"/>
  <c r="P23" i="2" l="1"/>
  <c r="O23" i="2" s="1"/>
  <c r="B23" i="2" s="1"/>
  <c r="Q24" i="2"/>
  <c r="P24" i="2" l="1"/>
  <c r="O24" i="2" s="1"/>
  <c r="B24" i="2" s="1"/>
  <c r="Q25" i="2"/>
  <c r="P25" i="2" l="1"/>
  <c r="O25" i="2" s="1"/>
  <c r="B25" i="2" s="1"/>
  <c r="Q26" i="2"/>
  <c r="Q27" i="2" l="1"/>
  <c r="P26" i="2"/>
  <c r="O26" i="2" s="1"/>
  <c r="B26" i="2" s="1"/>
  <c r="P27" i="2" l="1"/>
  <c r="O27" i="2" s="1"/>
  <c r="B27" i="2" s="1"/>
  <c r="Q28" i="2"/>
  <c r="P28" i="2" l="1"/>
  <c r="O28" i="2" s="1"/>
  <c r="B28" i="2" s="1"/>
  <c r="Q29" i="2"/>
  <c r="P29" i="2" l="1"/>
  <c r="O29" i="2" s="1"/>
  <c r="B29" i="2" s="1"/>
  <c r="Q30" i="2"/>
  <c r="Q31" i="2" l="1"/>
  <c r="P30" i="2"/>
  <c r="O30" i="2" s="1"/>
  <c r="B30" i="2" s="1"/>
  <c r="P31" i="2" l="1"/>
  <c r="O31" i="2" s="1"/>
  <c r="B31" i="2" s="1"/>
</calcChain>
</file>

<file path=xl/sharedStrings.xml><?xml version="1.0" encoding="utf-8"?>
<sst xmlns="http://schemas.openxmlformats.org/spreadsheetml/2006/main" count="41" uniqueCount="33">
  <si>
    <t>Property Taxes</t>
  </si>
  <si>
    <t>State Aid</t>
  </si>
  <si>
    <t>Other Income</t>
  </si>
  <si>
    <t>Total Revenues</t>
  </si>
  <si>
    <t>Total Expenditures</t>
  </si>
  <si>
    <t>Cumulative Ending Balance</t>
  </si>
  <si>
    <t>Total</t>
  </si>
  <si>
    <t>Date</t>
  </si>
  <si>
    <t>Maximum Cumulative Monthly Deficit:</t>
  </si>
  <si>
    <t>Five Percent of Prior Year's Ending Budget:</t>
  </si>
  <si>
    <t>Maximum Amount Permitted to Borrow:</t>
  </si>
  <si>
    <t>Day</t>
  </si>
  <si>
    <t>Day Value</t>
  </si>
  <si>
    <t>Instructions</t>
  </si>
  <si>
    <t>Actual or Expected Monthly</t>
  </si>
  <si>
    <r>
      <rPr>
        <b/>
        <sz val="11"/>
        <color theme="1"/>
        <rFont val="Times New Roman"/>
        <family val="1"/>
      </rPr>
      <t>6.</t>
    </r>
    <r>
      <rPr>
        <sz val="11"/>
        <color theme="1"/>
        <rFont val="Times New Roman"/>
        <family val="1"/>
      </rPr>
      <t xml:space="preserve"> Enter</t>
    </r>
  </si>
  <si>
    <r>
      <rPr>
        <b/>
        <sz val="11"/>
        <color theme="1"/>
        <rFont val="Times New Roman"/>
        <family val="1"/>
      </rPr>
      <t>7.</t>
    </r>
    <r>
      <rPr>
        <sz val="11"/>
        <color theme="1"/>
        <rFont val="Times New Roman"/>
        <family val="1"/>
      </rPr>
      <t xml:space="preserve"> Enter</t>
    </r>
  </si>
  <si>
    <r>
      <rPr>
        <b/>
        <sz val="11"/>
        <color theme="1"/>
        <rFont val="Times New Roman"/>
        <family val="1"/>
      </rPr>
      <t>9.</t>
    </r>
    <r>
      <rPr>
        <sz val="11"/>
        <color theme="1"/>
        <rFont val="Times New Roman"/>
        <family val="1"/>
      </rPr>
      <t xml:space="preserve"> Enter</t>
    </r>
  </si>
  <si>
    <r>
      <rPr>
        <b/>
        <sz val="11"/>
        <color theme="1"/>
        <rFont val="Times New Roman"/>
        <family val="1"/>
      </rPr>
      <t>8.</t>
    </r>
    <r>
      <rPr>
        <sz val="11"/>
        <color theme="1"/>
        <rFont val="Times New Roman"/>
        <family val="1"/>
      </rPr>
      <t xml:space="preserve"> Enter</t>
    </r>
  </si>
  <si>
    <t>Notes:</t>
  </si>
  <si>
    <t>*Maximum Amount Permitted to Borrow is calculated by adding the Maximum Cumulative Monthly Deficit plus Five Percent of the Prior Year's Ending Budget Amount.</t>
  </si>
  <si>
    <t>Enter on Calculation Tab</t>
  </si>
  <si>
    <t>Only input information into cells with blue font.</t>
  </si>
  <si>
    <t>ABC Borrower</t>
  </si>
  <si>
    <r>
      <rPr>
        <b/>
        <sz val="11"/>
        <color theme="1"/>
        <rFont val="Times New Roman"/>
        <family val="1"/>
      </rPr>
      <t>1.</t>
    </r>
    <r>
      <rPr>
        <sz val="11"/>
        <color theme="1"/>
        <rFont val="Times New Roman"/>
        <family val="1"/>
      </rPr>
      <t xml:space="preserve"> Enter Borrower Name</t>
    </r>
  </si>
  <si>
    <r>
      <rPr>
        <b/>
        <sz val="11"/>
        <color theme="1"/>
        <rFont val="Times New Roman"/>
        <family val="1"/>
      </rPr>
      <t>2.</t>
    </r>
    <r>
      <rPr>
        <sz val="11"/>
        <color theme="1"/>
        <rFont val="Times New Roman"/>
        <family val="1"/>
      </rPr>
      <t xml:space="preserve"> Enter Current Year</t>
    </r>
  </si>
  <si>
    <r>
      <rPr>
        <b/>
        <sz val="11"/>
        <color theme="1"/>
        <rFont val="Times New Roman"/>
        <family val="1"/>
      </rPr>
      <t>3.</t>
    </r>
    <r>
      <rPr>
        <sz val="11"/>
        <color theme="1"/>
        <rFont val="Times New Roman"/>
        <family val="1"/>
      </rPr>
      <t xml:space="preserve"> Enter Prior Fiscal Year End</t>
    </r>
  </si>
  <si>
    <r>
      <rPr>
        <b/>
        <sz val="11"/>
        <color theme="1"/>
        <rFont val="Times New Roman"/>
        <family val="1"/>
      </rPr>
      <t>4.</t>
    </r>
    <r>
      <rPr>
        <sz val="11"/>
        <color theme="1"/>
        <rFont val="Times New Roman"/>
        <family val="1"/>
      </rPr>
      <t xml:space="preserve"> Enter the amount of the actual ending budget amount for the prior year.</t>
    </r>
  </si>
  <si>
    <r>
      <rPr>
        <b/>
        <sz val="11"/>
        <color theme="1"/>
        <rFont val="Times New Roman"/>
        <family val="1"/>
      </rPr>
      <t>5.</t>
    </r>
    <r>
      <rPr>
        <sz val="11"/>
        <color theme="1"/>
        <rFont val="Times New Roman"/>
        <family val="1"/>
      </rPr>
      <t xml:space="preserve"> Enter the actual amount of the ending general fund balance.</t>
    </r>
  </si>
  <si>
    <r>
      <rPr>
        <b/>
        <sz val="11"/>
        <color theme="1"/>
        <rFont val="Times New Roman"/>
        <family val="1"/>
      </rPr>
      <t>6.</t>
    </r>
    <r>
      <rPr>
        <sz val="11"/>
        <color theme="1"/>
        <rFont val="Times New Roman"/>
        <family val="1"/>
      </rPr>
      <t xml:space="preserve"> Enter the actual or expected revenues for Property Taxes for the months shown.</t>
    </r>
  </si>
  <si>
    <r>
      <rPr>
        <b/>
        <sz val="11"/>
        <color theme="1"/>
        <rFont val="Times New Roman"/>
        <family val="1"/>
      </rPr>
      <t>7.</t>
    </r>
    <r>
      <rPr>
        <sz val="11"/>
        <color theme="1"/>
        <rFont val="Times New Roman"/>
        <family val="1"/>
      </rPr>
      <t xml:space="preserve"> Enter the actual or expected revenues for State Aid for the months shown.</t>
    </r>
  </si>
  <si>
    <r>
      <rPr>
        <b/>
        <sz val="11"/>
        <color theme="1"/>
        <rFont val="Times New Roman"/>
        <family val="1"/>
      </rPr>
      <t>8.</t>
    </r>
    <r>
      <rPr>
        <sz val="11"/>
        <color theme="1"/>
        <rFont val="Times New Roman"/>
        <family val="1"/>
      </rPr>
      <t xml:space="preserve"> Enter the actual or expected revenues for Other Income for the months shown.</t>
    </r>
  </si>
  <si>
    <r>
      <rPr>
        <b/>
        <sz val="11"/>
        <color theme="1"/>
        <rFont val="Times New Roman"/>
        <family val="1"/>
      </rPr>
      <t>9.</t>
    </r>
    <r>
      <rPr>
        <sz val="11"/>
        <color theme="1"/>
        <rFont val="Times New Roman"/>
        <family val="1"/>
      </rPr>
      <t xml:space="preserve"> Enter the total of the actual or expected expenditures for each month shown. Expected expenditures should be entered based upon accrued liabilities, without regard to whether sufficient funds are available to make the expenditures.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</si>
</sst>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0_);[Red]\(0\)"/>
    <numFmt numFmtId="165" formatCode="m/d/yyyy;@"/>
  </numFmts>
  <fonts count="9" x14ac:knownFonts="1">
    <font>
      <sz val="11"/>
      <color theme="1"/>
      <name val="Calibri"/>
      <family val="2"/>
      <scheme val="minor"/>
    </font>
    <font>
      <sz val="11"/>
      <color theme="1"/>
      <name val="Times New Roman"/>
      <family val="1"/>
    </font>
    <font>
      <i/>
      <sz val="11"/>
      <color theme="1"/>
      <name val="Times New Roman"/>
      <family val="1"/>
    </font>
    <font>
      <sz val="11"/>
      <name val="Times New Roman"/>
      <family val="1"/>
    </font>
    <font>
      <b/>
      <sz val="11"/>
      <color theme="1"/>
      <name val="Times New Roman"/>
      <family val="1"/>
    </font>
    <font>
      <sz val="11"/>
      <color rgb="FF0000FF"/>
      <name val="Times New Roman"/>
      <family val="1"/>
    </font>
    <font>
      <b/>
      <u/>
      <sz val="11"/>
      <color theme="1"/>
      <name val="Times New Roman"/>
      <family val="1"/>
    </font>
    <font>
      <b/>
      <sz val="12"/>
      <color theme="1"/>
      <name val="Times New Roman"/>
      <family val="1"/>
    </font>
    <font>
      <b/>
      <sz val="12"/>
      <color theme="1"/>
      <name val="Calibri"/>
      <family val="2"/>
      <scheme val="minor"/>
    </font>
  </fonts>
  <fills count="2">
    <fill>
      <patternFill patternType="none"/>
    </fill>
    <fill>
      <patternFill patternType="gray125"/>
    </fill>
  </fills>
  <borders count="17">
    <border>
      <left/>
      <right/>
      <top/>
      <bottom/>
      <diagonal/>
    </border>
    <border>
      <left/>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double">
        <color auto="1"/>
      </bottom>
      <diagonal/>
    </border>
    <border>
      <left/>
      <right/>
      <top style="thin">
        <color auto="1"/>
      </top>
      <bottom/>
      <diagonal/>
    </border>
    <border>
      <left/>
      <right/>
      <top/>
      <bottom style="thin">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64"/>
      </right>
      <top style="thin">
        <color auto="1"/>
      </top>
      <bottom/>
      <diagonal/>
    </border>
  </borders>
  <cellStyleXfs count="1">
    <xf numFmtId="0" fontId="0" fillId="0" borderId="0"/>
  </cellStyleXfs>
  <cellXfs count="43">
    <xf numFmtId="0" fontId="0" fillId="0" borderId="0" xfId="0"/>
    <xf numFmtId="0" fontId="1" fillId="0" borderId="0" xfId="0" applyFont="1"/>
    <xf numFmtId="14" fontId="1" fillId="0" borderId="0" xfId="0" applyNumberFormat="1" applyFont="1"/>
    <xf numFmtId="165" fontId="1" fillId="0" borderId="0" xfId="0" applyNumberFormat="1" applyFont="1"/>
    <xf numFmtId="165" fontId="1" fillId="0" borderId="0" xfId="0" applyNumberFormat="1" applyFont="1" applyAlignment="1">
      <alignment horizontal="right"/>
    </xf>
    <xf numFmtId="0" fontId="1" fillId="0" borderId="6" xfId="0" applyFont="1" applyBorder="1"/>
    <xf numFmtId="0" fontId="1" fillId="0" borderId="10" xfId="0" applyFont="1" applyBorder="1"/>
    <xf numFmtId="0" fontId="1" fillId="0" borderId="7" xfId="0" applyFont="1" applyBorder="1"/>
    <xf numFmtId="8" fontId="1" fillId="0" borderId="0" xfId="0" applyNumberFormat="1" applyFont="1"/>
    <xf numFmtId="0" fontId="6" fillId="0" borderId="12" xfId="0" applyFont="1" applyBorder="1" applyAlignment="1">
      <alignment horizontal="center"/>
    </xf>
    <xf numFmtId="0" fontId="1" fillId="0" borderId="0" xfId="0" applyFont="1" applyAlignment="1">
      <alignment horizontal="left" wrapText="1" indent="1"/>
    </xf>
    <xf numFmtId="14" fontId="1" fillId="0" borderId="0" xfId="0" applyNumberFormat="1" applyFont="1" applyAlignment="1" applyProtection="1">
      <alignment horizontal="center"/>
    </xf>
    <xf numFmtId="6" fontId="1" fillId="0" borderId="8" xfId="0" applyNumberFormat="1" applyFont="1" applyBorder="1" applyProtection="1"/>
    <xf numFmtId="6" fontId="3" fillId="0" borderId="0" xfId="0" applyNumberFormat="1" applyFont="1" applyAlignment="1" applyProtection="1">
      <alignment horizontal="right"/>
    </xf>
    <xf numFmtId="8" fontId="1" fillId="0" borderId="3" xfId="0" applyNumberFormat="1" applyFont="1" applyBorder="1" applyAlignment="1" applyProtection="1">
      <alignment horizontal="right"/>
    </xf>
    <xf numFmtId="8" fontId="1" fillId="0" borderId="5" xfId="0" applyNumberFormat="1" applyFont="1" applyBorder="1" applyAlignment="1" applyProtection="1">
      <alignment horizontal="right"/>
    </xf>
    <xf numFmtId="8" fontId="1" fillId="0" borderId="11" xfId="0" applyNumberFormat="1" applyFont="1" applyBorder="1" applyAlignment="1" applyProtection="1">
      <alignment horizontal="right"/>
    </xf>
    <xf numFmtId="0" fontId="1" fillId="0" borderId="0" xfId="0" applyFont="1" applyAlignment="1" applyProtection="1">
      <alignment horizontal="right"/>
    </xf>
    <xf numFmtId="0" fontId="1" fillId="0" borderId="0" xfId="0" applyFont="1" applyProtection="1"/>
    <xf numFmtId="0" fontId="1" fillId="0" borderId="0" xfId="0" applyFont="1" applyAlignment="1" applyProtection="1">
      <alignment horizontal="center"/>
    </xf>
    <xf numFmtId="0" fontId="1" fillId="0" borderId="0" xfId="0" applyFont="1" applyAlignment="1" applyProtection="1">
      <alignment horizontal="center" wrapText="1"/>
    </xf>
    <xf numFmtId="0" fontId="1" fillId="0" borderId="1" xfId="0" applyFont="1" applyBorder="1" applyAlignment="1" applyProtection="1">
      <alignment horizontal="center"/>
    </xf>
    <xf numFmtId="6" fontId="5" fillId="0" borderId="0" xfId="0" applyNumberFormat="1" applyFont="1" applyAlignment="1" applyProtection="1">
      <alignment horizontal="right"/>
      <protection locked="0"/>
    </xf>
    <xf numFmtId="0" fontId="6" fillId="0" borderId="13" xfId="0" applyFont="1" applyBorder="1" applyAlignment="1" applyProtection="1">
      <alignment horizontal="center"/>
    </xf>
    <xf numFmtId="0" fontId="1" fillId="0" borderId="4" xfId="0" applyFont="1" applyBorder="1" applyProtection="1"/>
    <xf numFmtId="0" fontId="1" fillId="0" borderId="4" xfId="0" applyFont="1" applyBorder="1" applyAlignment="1" applyProtection="1"/>
    <xf numFmtId="0" fontId="1" fillId="0" borderId="6" xfId="0" applyFont="1" applyBorder="1" applyAlignment="1" applyProtection="1">
      <alignment wrapText="1"/>
    </xf>
    <xf numFmtId="0" fontId="2" fillId="0" borderId="0" xfId="0" applyFont="1" applyProtection="1"/>
    <xf numFmtId="0" fontId="1" fillId="0" borderId="0" xfId="0" applyFont="1" applyAlignment="1" applyProtection="1">
      <alignment horizontal="left" wrapText="1" indent="1"/>
    </xf>
    <xf numFmtId="0" fontId="1" fillId="0" borderId="14" xfId="0" applyFont="1" applyBorder="1" applyAlignment="1" applyProtection="1">
      <alignment horizontal="center"/>
    </xf>
    <xf numFmtId="0" fontId="1" fillId="0" borderId="15" xfId="0" applyFont="1" applyBorder="1" applyAlignment="1" applyProtection="1">
      <alignment horizontal="center" vertical="center"/>
    </xf>
    <xf numFmtId="0" fontId="5" fillId="0" borderId="16" xfId="0" applyFont="1" applyBorder="1" applyAlignment="1" applyProtection="1">
      <alignment horizontal="center"/>
      <protection locked="0"/>
    </xf>
    <xf numFmtId="164" fontId="5" fillId="0" borderId="14" xfId="0" applyNumberFormat="1" applyFont="1" applyBorder="1" applyAlignment="1" applyProtection="1">
      <alignment horizontal="center"/>
      <protection locked="0"/>
    </xf>
    <xf numFmtId="165" fontId="5" fillId="0" borderId="14" xfId="0" applyNumberFormat="1" applyFont="1" applyBorder="1" applyAlignment="1" applyProtection="1">
      <alignment horizontal="center"/>
      <protection locked="0"/>
    </xf>
    <xf numFmtId="8" fontId="5" fillId="0" borderId="14" xfId="0" applyNumberFormat="1" applyFont="1" applyBorder="1" applyAlignment="1" applyProtection="1">
      <alignment horizontal="center"/>
      <protection locked="0"/>
    </xf>
    <xf numFmtId="14" fontId="1" fillId="0" borderId="0" xfId="0" applyNumberFormat="1" applyFont="1" applyProtection="1"/>
    <xf numFmtId="0" fontId="1" fillId="0" borderId="2" xfId="0" applyFont="1" applyBorder="1" applyAlignment="1" applyProtection="1">
      <alignment horizontal="right"/>
    </xf>
    <xf numFmtId="0" fontId="0" fillId="0" borderId="9" xfId="0" applyFont="1" applyBorder="1" applyAlignment="1" applyProtection="1">
      <alignment horizontal="right"/>
    </xf>
    <xf numFmtId="0" fontId="1" fillId="0" borderId="4" xfId="0" applyFont="1" applyBorder="1" applyAlignment="1" applyProtection="1">
      <alignment horizontal="right"/>
    </xf>
    <xf numFmtId="0" fontId="0" fillId="0" borderId="0" xfId="0" applyFont="1" applyAlignment="1" applyProtection="1">
      <alignment horizontal="right"/>
    </xf>
    <xf numFmtId="0" fontId="0" fillId="0" borderId="0" xfId="0" applyFont="1" applyBorder="1" applyAlignment="1" applyProtection="1">
      <alignment horizontal="right"/>
    </xf>
    <xf numFmtId="0" fontId="7" fillId="0" borderId="1" xfId="0" applyFont="1" applyBorder="1" applyAlignment="1">
      <alignment horizontal="center"/>
    </xf>
    <xf numFmtId="0" fontId="8" fillId="0" borderId="1"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0000FF"/>
      <color rgb="FF0099CC"/>
      <color rgb="FF00C0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6"/>
  <sheetViews>
    <sheetView zoomScaleNormal="100" workbookViewId="0">
      <selection activeCell="C10" sqref="C10"/>
    </sheetView>
  </sheetViews>
  <sheetFormatPr defaultRowHeight="15" x14ac:dyDescent="0.25"/>
  <cols>
    <col min="1" max="1" width="9.140625" style="1"/>
    <col min="2" max="2" width="80.5703125" style="1" customWidth="1"/>
    <col min="3" max="3" width="39.7109375" style="1" customWidth="1"/>
    <col min="4" max="16384" width="9.140625" style="1"/>
  </cols>
  <sheetData>
    <row r="2" spans="2:3" x14ac:dyDescent="0.25">
      <c r="B2" s="23" t="s">
        <v>13</v>
      </c>
      <c r="C2" s="9"/>
    </row>
    <row r="3" spans="2:3" x14ac:dyDescent="0.25">
      <c r="B3" s="24" t="s">
        <v>24</v>
      </c>
      <c r="C3" s="31" t="s">
        <v>23</v>
      </c>
    </row>
    <row r="4" spans="2:3" x14ac:dyDescent="0.25">
      <c r="B4" s="24" t="s">
        <v>25</v>
      </c>
      <c r="C4" s="32">
        <v>2020</v>
      </c>
    </row>
    <row r="5" spans="2:3" x14ac:dyDescent="0.25">
      <c r="B5" s="24" t="s">
        <v>26</v>
      </c>
      <c r="C5" s="33">
        <v>43646</v>
      </c>
    </row>
    <row r="6" spans="2:3" x14ac:dyDescent="0.25">
      <c r="B6" s="24" t="s">
        <v>27</v>
      </c>
      <c r="C6" s="34">
        <v>10000</v>
      </c>
    </row>
    <row r="7" spans="2:3" x14ac:dyDescent="0.25">
      <c r="B7" s="24" t="s">
        <v>28</v>
      </c>
      <c r="C7" s="34">
        <v>9000</v>
      </c>
    </row>
    <row r="8" spans="2:3" x14ac:dyDescent="0.25">
      <c r="B8" s="25" t="s">
        <v>29</v>
      </c>
      <c r="C8" s="29" t="s">
        <v>21</v>
      </c>
    </row>
    <row r="9" spans="2:3" x14ac:dyDescent="0.25">
      <c r="B9" s="25" t="s">
        <v>30</v>
      </c>
      <c r="C9" s="29" t="s">
        <v>21</v>
      </c>
    </row>
    <row r="10" spans="2:3" x14ac:dyDescent="0.25">
      <c r="B10" s="25" t="s">
        <v>31</v>
      </c>
      <c r="C10" s="29" t="s">
        <v>21</v>
      </c>
    </row>
    <row r="11" spans="2:3" ht="45" x14ac:dyDescent="0.25">
      <c r="B11" s="26" t="s">
        <v>32</v>
      </c>
      <c r="C11" s="30" t="s">
        <v>21</v>
      </c>
    </row>
    <row r="12" spans="2:3" x14ac:dyDescent="0.25">
      <c r="B12" s="18"/>
      <c r="C12" s="18"/>
    </row>
    <row r="13" spans="2:3" x14ac:dyDescent="0.25">
      <c r="B13" s="27" t="s">
        <v>19</v>
      </c>
      <c r="C13" s="18"/>
    </row>
    <row r="14" spans="2:3" x14ac:dyDescent="0.25">
      <c r="B14" s="28" t="s">
        <v>22</v>
      </c>
      <c r="C14" s="18"/>
    </row>
    <row r="15" spans="2:3" x14ac:dyDescent="0.25">
      <c r="B15" s="10"/>
    </row>
    <row r="16" spans="2:3" x14ac:dyDescent="0.25">
      <c r="B16" s="10"/>
    </row>
  </sheetData>
  <sheetProtection algorithmName="SHA-512" hashValue="BdF0cc9PrGnhWkP+l8i0wMpmZk8yT+a+OTJHBEGDl+SV6m2GARkWhZNoUiTRaE6INpsxv47KLNc3r/3+KY3fbA==" saltValue="OBY6ndeVDACPvLk5kFdLxA==" spinCount="100000" sheet="1" objects="1" scenarios="1"/>
  <pageMargins left="0.7" right="0.7" top="0.75" bottom="0.75" header="0.3" footer="0.3"/>
  <pageSetup scale="89"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6"/>
  <sheetViews>
    <sheetView tabSelected="1" zoomScaleNormal="100" workbookViewId="0">
      <selection activeCell="H23" sqref="H23"/>
    </sheetView>
  </sheetViews>
  <sheetFormatPr defaultRowHeight="15" x14ac:dyDescent="0.25"/>
  <cols>
    <col min="1" max="1" width="9.140625" style="1"/>
    <col min="2" max="8" width="25.7109375" style="1" customWidth="1"/>
    <col min="9" max="12" width="9.140625" style="1"/>
    <col min="13" max="14" width="10.140625" style="1" bestFit="1" customWidth="1"/>
    <col min="15" max="16" width="9.140625" style="1" hidden="1" customWidth="1"/>
    <col min="17" max="17" width="10.140625" style="1" hidden="1" customWidth="1"/>
    <col min="18" max="16384" width="9.140625" style="1"/>
  </cols>
  <sheetData>
    <row r="1" spans="2:17" ht="16.5" thickBot="1" x14ac:dyDescent="0.3">
      <c r="B1" s="41" t="str">
        <f>Borrower</f>
        <v>ABC Borrower</v>
      </c>
      <c r="C1" s="42"/>
      <c r="D1" s="42"/>
      <c r="E1" s="42"/>
      <c r="F1" s="42"/>
      <c r="G1" s="42"/>
      <c r="H1" s="42"/>
    </row>
    <row r="2" spans="2:17" x14ac:dyDescent="0.25">
      <c r="B2" s="18"/>
      <c r="C2" s="19" t="s">
        <v>15</v>
      </c>
      <c r="D2" s="19" t="s">
        <v>16</v>
      </c>
      <c r="E2" s="19" t="s">
        <v>18</v>
      </c>
      <c r="F2" s="19"/>
      <c r="G2" s="19" t="s">
        <v>17</v>
      </c>
      <c r="H2" s="18"/>
    </row>
    <row r="3" spans="2:17" x14ac:dyDescent="0.25">
      <c r="B3" s="18"/>
      <c r="C3" s="20" t="s">
        <v>14</v>
      </c>
      <c r="D3" s="20" t="s">
        <v>14</v>
      </c>
      <c r="E3" s="20" t="s">
        <v>14</v>
      </c>
      <c r="F3" s="20" t="s">
        <v>14</v>
      </c>
      <c r="G3" s="20" t="s">
        <v>14</v>
      </c>
      <c r="H3" s="18"/>
    </row>
    <row r="4" spans="2:17" ht="15.75" thickBot="1" x14ac:dyDescent="0.3">
      <c r="B4" s="21" t="s">
        <v>7</v>
      </c>
      <c r="C4" s="21" t="s">
        <v>0</v>
      </c>
      <c r="D4" s="21" t="s">
        <v>1</v>
      </c>
      <c r="E4" s="21" t="s">
        <v>2</v>
      </c>
      <c r="F4" s="21" t="s">
        <v>3</v>
      </c>
      <c r="G4" s="21" t="s">
        <v>4</v>
      </c>
      <c r="H4" s="21" t="s">
        <v>5</v>
      </c>
      <c r="O4" s="1" t="s">
        <v>11</v>
      </c>
      <c r="P4" s="1" t="s">
        <v>12</v>
      </c>
      <c r="Q4" s="1" t="s">
        <v>7</v>
      </c>
    </row>
    <row r="5" spans="2:17" x14ac:dyDescent="0.25">
      <c r="B5" s="11" t="str">
        <f t="shared" ref="B5:B31" si="0">MONTH($Q5) &amp; "/" &amp; O5 &amp; "/" &amp; YEAR($Q5)</f>
        <v>7/31/2019</v>
      </c>
      <c r="C5" s="22">
        <v>3000</v>
      </c>
      <c r="D5" s="22">
        <v>2000</v>
      </c>
      <c r="E5" s="22">
        <v>1000</v>
      </c>
      <c r="F5" s="13">
        <f>SUM(C5:E5)</f>
        <v>6000</v>
      </c>
      <c r="G5" s="22">
        <v>4500</v>
      </c>
      <c r="H5" s="13">
        <f>Prior_FY_End_Cash_Balance+F5-G5</f>
        <v>10500</v>
      </c>
      <c r="O5" s="1">
        <f t="shared" ref="O5" si="1">DAY(P5)</f>
        <v>31</v>
      </c>
      <c r="P5" s="1">
        <f t="shared" ref="P5" si="2">EOMONTH(Q5,0)</f>
        <v>43677</v>
      </c>
      <c r="Q5" s="4">
        <f>EDATE(Fiscal_Year_End_Date,1)</f>
        <v>43676</v>
      </c>
    </row>
    <row r="6" spans="2:17" x14ac:dyDescent="0.25">
      <c r="B6" s="11" t="str">
        <f t="shared" si="0"/>
        <v>8/31/2019</v>
      </c>
      <c r="C6" s="22">
        <v>3000</v>
      </c>
      <c r="D6" s="22">
        <v>2000</v>
      </c>
      <c r="E6" s="22">
        <v>1000</v>
      </c>
      <c r="F6" s="13">
        <f t="shared" ref="F6:F31" si="3">SUM(C6:E6)</f>
        <v>6000</v>
      </c>
      <c r="G6" s="22">
        <v>4500</v>
      </c>
      <c r="H6" s="13">
        <f>$H5+$F6-$G6</f>
        <v>12000</v>
      </c>
      <c r="O6" s="1">
        <f>DAY(P6)</f>
        <v>31</v>
      </c>
      <c r="P6" s="1">
        <f>EOMONTH(Q6,0)</f>
        <v>43708</v>
      </c>
      <c r="Q6" s="3">
        <f>EDATE(Q5,1)</f>
        <v>43707</v>
      </c>
    </row>
    <row r="7" spans="2:17" x14ac:dyDescent="0.25">
      <c r="B7" s="11" t="str">
        <f t="shared" si="0"/>
        <v>9/30/2019</v>
      </c>
      <c r="C7" s="22">
        <v>3000</v>
      </c>
      <c r="D7" s="22">
        <v>2000</v>
      </c>
      <c r="E7" s="22">
        <v>1000</v>
      </c>
      <c r="F7" s="13">
        <f t="shared" si="3"/>
        <v>6000</v>
      </c>
      <c r="G7" s="22">
        <v>4500</v>
      </c>
      <c r="H7" s="13">
        <f>$H6+$F7-$G7</f>
        <v>13500</v>
      </c>
      <c r="O7" s="1">
        <f t="shared" ref="O7:O31" si="4">DAY(P7)</f>
        <v>30</v>
      </c>
      <c r="P7" s="1">
        <f t="shared" ref="P7:P31" si="5">EOMONTH(Q7,0)</f>
        <v>43738</v>
      </c>
      <c r="Q7" s="3">
        <f t="shared" ref="Q7:Q31" si="6">EDATE(Q6,1)</f>
        <v>43738</v>
      </c>
    </row>
    <row r="8" spans="2:17" x14ac:dyDescent="0.25">
      <c r="B8" s="11" t="str">
        <f t="shared" si="0"/>
        <v>10/31/2019</v>
      </c>
      <c r="C8" s="22">
        <v>3000</v>
      </c>
      <c r="D8" s="22">
        <v>2000</v>
      </c>
      <c r="E8" s="22">
        <v>1000</v>
      </c>
      <c r="F8" s="13">
        <f t="shared" si="3"/>
        <v>6000</v>
      </c>
      <c r="G8" s="22">
        <v>4500</v>
      </c>
      <c r="H8" s="13">
        <f>$H7+$F8-$G8</f>
        <v>15000</v>
      </c>
      <c r="O8" s="1">
        <f t="shared" si="4"/>
        <v>31</v>
      </c>
      <c r="P8" s="1">
        <f t="shared" si="5"/>
        <v>43769</v>
      </c>
      <c r="Q8" s="3">
        <f t="shared" si="6"/>
        <v>43768</v>
      </c>
    </row>
    <row r="9" spans="2:17" x14ac:dyDescent="0.25">
      <c r="B9" s="11" t="str">
        <f t="shared" si="0"/>
        <v>11/30/2019</v>
      </c>
      <c r="C9" s="22">
        <v>3000</v>
      </c>
      <c r="D9" s="22">
        <v>2000</v>
      </c>
      <c r="E9" s="22">
        <v>1000</v>
      </c>
      <c r="F9" s="13">
        <f t="shared" si="3"/>
        <v>6000</v>
      </c>
      <c r="G9" s="22">
        <v>4500</v>
      </c>
      <c r="H9" s="13">
        <f>$H8+$F9-$G9</f>
        <v>16500</v>
      </c>
      <c r="O9" s="1">
        <f t="shared" si="4"/>
        <v>30</v>
      </c>
      <c r="P9" s="1">
        <f t="shared" si="5"/>
        <v>43799</v>
      </c>
      <c r="Q9" s="3">
        <f t="shared" si="6"/>
        <v>43799</v>
      </c>
    </row>
    <row r="10" spans="2:17" x14ac:dyDescent="0.25">
      <c r="B10" s="11" t="str">
        <f t="shared" si="0"/>
        <v>12/31/2019</v>
      </c>
      <c r="C10" s="22">
        <v>3000</v>
      </c>
      <c r="D10" s="22">
        <v>2000</v>
      </c>
      <c r="E10" s="22">
        <v>1000</v>
      </c>
      <c r="F10" s="13">
        <f t="shared" si="3"/>
        <v>6000</v>
      </c>
      <c r="G10" s="22">
        <v>4500</v>
      </c>
      <c r="H10" s="13">
        <f>$H9+$F10-$G10</f>
        <v>18000</v>
      </c>
      <c r="O10" s="1">
        <f t="shared" si="4"/>
        <v>31</v>
      </c>
      <c r="P10" s="1">
        <f t="shared" si="5"/>
        <v>43830</v>
      </c>
      <c r="Q10" s="3">
        <f t="shared" si="6"/>
        <v>43829</v>
      </c>
    </row>
    <row r="11" spans="2:17" x14ac:dyDescent="0.25">
      <c r="B11" s="11" t="str">
        <f t="shared" si="0"/>
        <v>1/31/2020</v>
      </c>
      <c r="C11" s="22">
        <v>3000</v>
      </c>
      <c r="D11" s="22">
        <v>2000</v>
      </c>
      <c r="E11" s="22">
        <v>1000</v>
      </c>
      <c r="F11" s="13">
        <f t="shared" si="3"/>
        <v>6000</v>
      </c>
      <c r="G11" s="22">
        <v>4500</v>
      </c>
      <c r="H11" s="13">
        <f t="shared" ref="H7:H31" si="7">$H10+$F11-$G11</f>
        <v>19500</v>
      </c>
      <c r="O11" s="1">
        <f t="shared" si="4"/>
        <v>31</v>
      </c>
      <c r="P11" s="1">
        <f t="shared" si="5"/>
        <v>43861</v>
      </c>
      <c r="Q11" s="3">
        <f t="shared" si="6"/>
        <v>43860</v>
      </c>
    </row>
    <row r="12" spans="2:17" x14ac:dyDescent="0.25">
      <c r="B12" s="11" t="str">
        <f t="shared" si="0"/>
        <v>2/29/2020</v>
      </c>
      <c r="C12" s="22">
        <v>3000</v>
      </c>
      <c r="D12" s="22">
        <v>2000</v>
      </c>
      <c r="E12" s="22">
        <v>1000</v>
      </c>
      <c r="F12" s="13">
        <f t="shared" si="3"/>
        <v>6000</v>
      </c>
      <c r="G12" s="22">
        <v>4500</v>
      </c>
      <c r="H12" s="13">
        <f t="shared" si="7"/>
        <v>21000</v>
      </c>
      <c r="O12" s="1">
        <f t="shared" si="4"/>
        <v>29</v>
      </c>
      <c r="P12" s="1">
        <f t="shared" si="5"/>
        <v>43890</v>
      </c>
      <c r="Q12" s="3">
        <f t="shared" si="6"/>
        <v>43890</v>
      </c>
    </row>
    <row r="13" spans="2:17" x14ac:dyDescent="0.25">
      <c r="B13" s="11" t="str">
        <f t="shared" si="0"/>
        <v>3/31/2020</v>
      </c>
      <c r="C13" s="22">
        <v>3000</v>
      </c>
      <c r="D13" s="22">
        <v>2000</v>
      </c>
      <c r="E13" s="22">
        <v>1000</v>
      </c>
      <c r="F13" s="13">
        <f t="shared" si="3"/>
        <v>6000</v>
      </c>
      <c r="G13" s="22">
        <v>4500</v>
      </c>
      <c r="H13" s="13">
        <f t="shared" si="7"/>
        <v>22500</v>
      </c>
      <c r="O13" s="1">
        <f t="shared" si="4"/>
        <v>31</v>
      </c>
      <c r="P13" s="1">
        <f t="shared" si="5"/>
        <v>43921</v>
      </c>
      <c r="Q13" s="3">
        <f t="shared" si="6"/>
        <v>43919</v>
      </c>
    </row>
    <row r="14" spans="2:17" x14ac:dyDescent="0.25">
      <c r="B14" s="11" t="str">
        <f t="shared" si="0"/>
        <v>4/30/2020</v>
      </c>
      <c r="C14" s="22">
        <v>3000</v>
      </c>
      <c r="D14" s="22">
        <v>2000</v>
      </c>
      <c r="E14" s="22">
        <v>1000</v>
      </c>
      <c r="F14" s="13">
        <f t="shared" si="3"/>
        <v>6000</v>
      </c>
      <c r="G14" s="22">
        <v>4500</v>
      </c>
      <c r="H14" s="13">
        <f t="shared" si="7"/>
        <v>24000</v>
      </c>
      <c r="O14" s="1">
        <f t="shared" si="4"/>
        <v>30</v>
      </c>
      <c r="P14" s="1">
        <f t="shared" si="5"/>
        <v>43951</v>
      </c>
      <c r="Q14" s="3">
        <f t="shared" si="6"/>
        <v>43950</v>
      </c>
    </row>
    <row r="15" spans="2:17" x14ac:dyDescent="0.25">
      <c r="B15" s="11" t="str">
        <f t="shared" si="0"/>
        <v>5/31/2020</v>
      </c>
      <c r="C15" s="22">
        <v>3000</v>
      </c>
      <c r="D15" s="22">
        <v>2000</v>
      </c>
      <c r="E15" s="22">
        <v>1000</v>
      </c>
      <c r="F15" s="13">
        <f t="shared" si="3"/>
        <v>6000</v>
      </c>
      <c r="G15" s="22">
        <v>4500</v>
      </c>
      <c r="H15" s="13">
        <f t="shared" si="7"/>
        <v>25500</v>
      </c>
      <c r="O15" s="1">
        <f t="shared" si="4"/>
        <v>31</v>
      </c>
      <c r="P15" s="1">
        <f t="shared" si="5"/>
        <v>43982</v>
      </c>
      <c r="Q15" s="3">
        <f t="shared" si="6"/>
        <v>43980</v>
      </c>
    </row>
    <row r="16" spans="2:17" x14ac:dyDescent="0.25">
      <c r="B16" s="11" t="str">
        <f t="shared" si="0"/>
        <v>6/30/2020</v>
      </c>
      <c r="C16" s="22">
        <v>3000</v>
      </c>
      <c r="D16" s="22">
        <v>2000</v>
      </c>
      <c r="E16" s="22">
        <v>1000</v>
      </c>
      <c r="F16" s="13">
        <f t="shared" si="3"/>
        <v>6000</v>
      </c>
      <c r="G16" s="22">
        <v>4500</v>
      </c>
      <c r="H16" s="13">
        <f t="shared" si="7"/>
        <v>27000</v>
      </c>
      <c r="O16" s="1">
        <f t="shared" si="4"/>
        <v>30</v>
      </c>
      <c r="P16" s="1">
        <f t="shared" si="5"/>
        <v>44012</v>
      </c>
      <c r="Q16" s="3">
        <f t="shared" si="6"/>
        <v>44011</v>
      </c>
    </row>
    <row r="17" spans="2:17" x14ac:dyDescent="0.25">
      <c r="B17" s="11" t="str">
        <f t="shared" si="0"/>
        <v>7/31/2020</v>
      </c>
      <c r="C17" s="22">
        <v>3000</v>
      </c>
      <c r="D17" s="22">
        <v>2000</v>
      </c>
      <c r="E17" s="22">
        <v>1000</v>
      </c>
      <c r="F17" s="13">
        <f t="shared" si="3"/>
        <v>6000</v>
      </c>
      <c r="G17" s="22">
        <v>4500</v>
      </c>
      <c r="H17" s="13">
        <f t="shared" si="7"/>
        <v>28500</v>
      </c>
      <c r="O17" s="1">
        <f t="shared" si="4"/>
        <v>31</v>
      </c>
      <c r="P17" s="1">
        <f t="shared" si="5"/>
        <v>44043</v>
      </c>
      <c r="Q17" s="3">
        <f t="shared" si="6"/>
        <v>44041</v>
      </c>
    </row>
    <row r="18" spans="2:17" x14ac:dyDescent="0.25">
      <c r="B18" s="11" t="str">
        <f t="shared" si="0"/>
        <v>8/31/2020</v>
      </c>
      <c r="C18" s="22">
        <v>3000</v>
      </c>
      <c r="D18" s="22">
        <v>2000</v>
      </c>
      <c r="E18" s="22">
        <v>1000</v>
      </c>
      <c r="F18" s="13">
        <f t="shared" si="3"/>
        <v>6000</v>
      </c>
      <c r="G18" s="22">
        <v>4500</v>
      </c>
      <c r="H18" s="13">
        <f t="shared" si="7"/>
        <v>30000</v>
      </c>
      <c r="O18" s="1">
        <f t="shared" si="4"/>
        <v>31</v>
      </c>
      <c r="P18" s="1">
        <f t="shared" si="5"/>
        <v>44074</v>
      </c>
      <c r="Q18" s="3">
        <f t="shared" si="6"/>
        <v>44072</v>
      </c>
    </row>
    <row r="19" spans="2:17" x14ac:dyDescent="0.25">
      <c r="B19" s="11" t="str">
        <f t="shared" si="0"/>
        <v>9/30/2020</v>
      </c>
      <c r="C19" s="22">
        <v>3000</v>
      </c>
      <c r="D19" s="22">
        <v>2000</v>
      </c>
      <c r="E19" s="22">
        <v>1000</v>
      </c>
      <c r="F19" s="13">
        <f t="shared" si="3"/>
        <v>6000</v>
      </c>
      <c r="G19" s="22">
        <v>4500</v>
      </c>
      <c r="H19" s="13">
        <f t="shared" si="7"/>
        <v>31500</v>
      </c>
      <c r="O19" s="1">
        <f t="shared" si="4"/>
        <v>30</v>
      </c>
      <c r="P19" s="1">
        <f t="shared" si="5"/>
        <v>44104</v>
      </c>
      <c r="Q19" s="3">
        <f t="shared" si="6"/>
        <v>44103</v>
      </c>
    </row>
    <row r="20" spans="2:17" x14ac:dyDescent="0.25">
      <c r="B20" s="11" t="str">
        <f t="shared" si="0"/>
        <v>10/31/2020</v>
      </c>
      <c r="C20" s="22">
        <v>3000</v>
      </c>
      <c r="D20" s="22">
        <v>2000</v>
      </c>
      <c r="E20" s="22">
        <v>1000</v>
      </c>
      <c r="F20" s="13">
        <f t="shared" si="3"/>
        <v>6000</v>
      </c>
      <c r="G20" s="22">
        <v>4500</v>
      </c>
      <c r="H20" s="13">
        <f t="shared" si="7"/>
        <v>33000</v>
      </c>
      <c r="O20" s="1">
        <f t="shared" si="4"/>
        <v>31</v>
      </c>
      <c r="P20" s="1">
        <f t="shared" si="5"/>
        <v>44135</v>
      </c>
      <c r="Q20" s="3">
        <f t="shared" si="6"/>
        <v>44133</v>
      </c>
    </row>
    <row r="21" spans="2:17" x14ac:dyDescent="0.25">
      <c r="B21" s="11" t="str">
        <f t="shared" si="0"/>
        <v>11/30/2020</v>
      </c>
      <c r="C21" s="22">
        <v>3000</v>
      </c>
      <c r="D21" s="22">
        <v>2000</v>
      </c>
      <c r="E21" s="22">
        <v>1000</v>
      </c>
      <c r="F21" s="13">
        <f t="shared" si="3"/>
        <v>6000</v>
      </c>
      <c r="G21" s="22">
        <v>4500</v>
      </c>
      <c r="H21" s="13">
        <f t="shared" si="7"/>
        <v>34500</v>
      </c>
      <c r="O21" s="1">
        <f t="shared" si="4"/>
        <v>30</v>
      </c>
      <c r="P21" s="1">
        <f t="shared" si="5"/>
        <v>44165</v>
      </c>
      <c r="Q21" s="3">
        <f t="shared" si="6"/>
        <v>44164</v>
      </c>
    </row>
    <row r="22" spans="2:17" x14ac:dyDescent="0.25">
      <c r="B22" s="11" t="str">
        <f t="shared" si="0"/>
        <v>12/31/2020</v>
      </c>
      <c r="C22" s="22">
        <v>3000</v>
      </c>
      <c r="D22" s="22">
        <v>2000</v>
      </c>
      <c r="E22" s="22">
        <v>1000</v>
      </c>
      <c r="F22" s="13">
        <f t="shared" si="3"/>
        <v>6000</v>
      </c>
      <c r="G22" s="22">
        <v>4500</v>
      </c>
      <c r="H22" s="13">
        <f t="shared" si="7"/>
        <v>36000</v>
      </c>
      <c r="O22" s="1">
        <f t="shared" si="4"/>
        <v>31</v>
      </c>
      <c r="P22" s="1">
        <f t="shared" si="5"/>
        <v>44196</v>
      </c>
      <c r="Q22" s="3">
        <f t="shared" si="6"/>
        <v>44194</v>
      </c>
    </row>
    <row r="23" spans="2:17" x14ac:dyDescent="0.25">
      <c r="B23" s="11" t="str">
        <f t="shared" si="0"/>
        <v>1/31/2021</v>
      </c>
      <c r="C23" s="22">
        <v>3000</v>
      </c>
      <c r="D23" s="22">
        <v>2000</v>
      </c>
      <c r="E23" s="22">
        <v>1000</v>
      </c>
      <c r="F23" s="13">
        <f t="shared" si="3"/>
        <v>6000</v>
      </c>
      <c r="G23" s="22">
        <v>4500</v>
      </c>
      <c r="H23" s="13">
        <f t="shared" si="7"/>
        <v>37500</v>
      </c>
      <c r="O23" s="1">
        <f t="shared" si="4"/>
        <v>31</v>
      </c>
      <c r="P23" s="1">
        <f t="shared" si="5"/>
        <v>44227</v>
      </c>
      <c r="Q23" s="3">
        <f t="shared" si="6"/>
        <v>44225</v>
      </c>
    </row>
    <row r="24" spans="2:17" x14ac:dyDescent="0.25">
      <c r="B24" s="11" t="str">
        <f t="shared" si="0"/>
        <v>2/28/2021</v>
      </c>
      <c r="C24" s="22">
        <v>3000</v>
      </c>
      <c r="D24" s="22">
        <v>2000</v>
      </c>
      <c r="E24" s="22">
        <v>1000</v>
      </c>
      <c r="F24" s="13">
        <f t="shared" si="3"/>
        <v>6000</v>
      </c>
      <c r="G24" s="22">
        <v>4500</v>
      </c>
      <c r="H24" s="13">
        <f t="shared" si="7"/>
        <v>39000</v>
      </c>
      <c r="O24" s="1">
        <f t="shared" si="4"/>
        <v>28</v>
      </c>
      <c r="P24" s="1">
        <f t="shared" si="5"/>
        <v>44255</v>
      </c>
      <c r="Q24" s="3">
        <f t="shared" si="6"/>
        <v>44255</v>
      </c>
    </row>
    <row r="25" spans="2:17" x14ac:dyDescent="0.25">
      <c r="B25" s="11" t="str">
        <f t="shared" si="0"/>
        <v>3/31/2021</v>
      </c>
      <c r="C25" s="22">
        <v>3000</v>
      </c>
      <c r="D25" s="22">
        <v>2000</v>
      </c>
      <c r="E25" s="22">
        <v>1000</v>
      </c>
      <c r="F25" s="13">
        <f t="shared" si="3"/>
        <v>6000</v>
      </c>
      <c r="G25" s="22">
        <v>4500</v>
      </c>
      <c r="H25" s="13">
        <f t="shared" si="7"/>
        <v>40500</v>
      </c>
      <c r="O25" s="1">
        <f t="shared" si="4"/>
        <v>31</v>
      </c>
      <c r="P25" s="1">
        <f t="shared" si="5"/>
        <v>44286</v>
      </c>
      <c r="Q25" s="3">
        <f t="shared" si="6"/>
        <v>44283</v>
      </c>
    </row>
    <row r="26" spans="2:17" x14ac:dyDescent="0.25">
      <c r="B26" s="11" t="str">
        <f t="shared" si="0"/>
        <v>4/30/2021</v>
      </c>
      <c r="C26" s="22">
        <v>3000</v>
      </c>
      <c r="D26" s="22">
        <v>2000</v>
      </c>
      <c r="E26" s="22">
        <v>1000</v>
      </c>
      <c r="F26" s="13">
        <f t="shared" si="3"/>
        <v>6000</v>
      </c>
      <c r="G26" s="22">
        <v>4500</v>
      </c>
      <c r="H26" s="13">
        <f t="shared" si="7"/>
        <v>42000</v>
      </c>
      <c r="O26" s="1">
        <f t="shared" si="4"/>
        <v>30</v>
      </c>
      <c r="P26" s="1">
        <f t="shared" si="5"/>
        <v>44316</v>
      </c>
      <c r="Q26" s="3">
        <f t="shared" si="6"/>
        <v>44314</v>
      </c>
    </row>
    <row r="27" spans="2:17" x14ac:dyDescent="0.25">
      <c r="B27" s="11" t="str">
        <f t="shared" si="0"/>
        <v>5/31/2021</v>
      </c>
      <c r="C27" s="22">
        <v>3000</v>
      </c>
      <c r="D27" s="22">
        <v>2000</v>
      </c>
      <c r="E27" s="22">
        <v>1000</v>
      </c>
      <c r="F27" s="13">
        <f t="shared" si="3"/>
        <v>6000</v>
      </c>
      <c r="G27" s="22">
        <v>4500</v>
      </c>
      <c r="H27" s="13">
        <f t="shared" si="7"/>
        <v>43500</v>
      </c>
      <c r="O27" s="1">
        <f t="shared" si="4"/>
        <v>31</v>
      </c>
      <c r="P27" s="1">
        <f t="shared" si="5"/>
        <v>44347</v>
      </c>
      <c r="Q27" s="3">
        <f t="shared" si="6"/>
        <v>44344</v>
      </c>
    </row>
    <row r="28" spans="2:17" x14ac:dyDescent="0.25">
      <c r="B28" s="11" t="str">
        <f t="shared" si="0"/>
        <v>6/30/2021</v>
      </c>
      <c r="C28" s="22">
        <v>3000</v>
      </c>
      <c r="D28" s="22">
        <v>2000</v>
      </c>
      <c r="E28" s="22">
        <v>1000</v>
      </c>
      <c r="F28" s="13">
        <f t="shared" si="3"/>
        <v>6000</v>
      </c>
      <c r="G28" s="22">
        <v>4500</v>
      </c>
      <c r="H28" s="13">
        <f t="shared" si="7"/>
        <v>45000</v>
      </c>
      <c r="O28" s="1">
        <f t="shared" si="4"/>
        <v>30</v>
      </c>
      <c r="P28" s="1">
        <f t="shared" si="5"/>
        <v>44377</v>
      </c>
      <c r="Q28" s="3">
        <f t="shared" si="6"/>
        <v>44375</v>
      </c>
    </row>
    <row r="29" spans="2:17" x14ac:dyDescent="0.25">
      <c r="B29" s="11" t="str">
        <f t="shared" si="0"/>
        <v>7/31/2021</v>
      </c>
      <c r="C29" s="22">
        <v>3000</v>
      </c>
      <c r="D29" s="22">
        <v>2000</v>
      </c>
      <c r="E29" s="22">
        <v>1000</v>
      </c>
      <c r="F29" s="13">
        <f t="shared" si="3"/>
        <v>6000</v>
      </c>
      <c r="G29" s="22">
        <v>4500</v>
      </c>
      <c r="H29" s="13">
        <f t="shared" si="7"/>
        <v>46500</v>
      </c>
      <c r="O29" s="1">
        <f t="shared" si="4"/>
        <v>31</v>
      </c>
      <c r="P29" s="1">
        <f t="shared" si="5"/>
        <v>44408</v>
      </c>
      <c r="Q29" s="3">
        <f t="shared" si="6"/>
        <v>44405</v>
      </c>
    </row>
    <row r="30" spans="2:17" x14ac:dyDescent="0.25">
      <c r="B30" s="11" t="str">
        <f t="shared" si="0"/>
        <v>8/31/2021</v>
      </c>
      <c r="C30" s="22">
        <v>3000</v>
      </c>
      <c r="D30" s="22">
        <v>2000</v>
      </c>
      <c r="E30" s="22">
        <v>1000</v>
      </c>
      <c r="F30" s="13">
        <f t="shared" si="3"/>
        <v>6000</v>
      </c>
      <c r="G30" s="22">
        <v>4500</v>
      </c>
      <c r="H30" s="13">
        <f t="shared" si="7"/>
        <v>48000</v>
      </c>
      <c r="O30" s="1">
        <f t="shared" si="4"/>
        <v>31</v>
      </c>
      <c r="P30" s="1">
        <f t="shared" si="5"/>
        <v>44439</v>
      </c>
      <c r="Q30" s="3">
        <f t="shared" si="6"/>
        <v>44436</v>
      </c>
    </row>
    <row r="31" spans="2:17" x14ac:dyDescent="0.25">
      <c r="B31" s="11" t="str">
        <f t="shared" si="0"/>
        <v>9/30/2021</v>
      </c>
      <c r="C31" s="22">
        <v>3000</v>
      </c>
      <c r="D31" s="22">
        <v>2000</v>
      </c>
      <c r="E31" s="22">
        <v>1000</v>
      </c>
      <c r="F31" s="13">
        <f t="shared" si="3"/>
        <v>6000</v>
      </c>
      <c r="G31" s="22">
        <v>4500</v>
      </c>
      <c r="H31" s="13">
        <f t="shared" si="7"/>
        <v>49500</v>
      </c>
      <c r="O31" s="1">
        <f t="shared" si="4"/>
        <v>30</v>
      </c>
      <c r="P31" s="1">
        <f t="shared" si="5"/>
        <v>44469</v>
      </c>
      <c r="Q31" s="3">
        <f t="shared" si="6"/>
        <v>44467</v>
      </c>
    </row>
    <row r="32" spans="2:17" ht="15.75" thickBot="1" x14ac:dyDescent="0.3">
      <c r="B32" s="17" t="s">
        <v>6</v>
      </c>
      <c r="C32" s="12">
        <f>SUM(C5:C31)</f>
        <v>81000</v>
      </c>
      <c r="D32" s="12">
        <f t="shared" ref="D32:G32" si="8">SUM(D5:D31)</f>
        <v>54000</v>
      </c>
      <c r="E32" s="12">
        <f t="shared" si="8"/>
        <v>27000</v>
      </c>
      <c r="F32" s="12">
        <f t="shared" si="8"/>
        <v>162000</v>
      </c>
      <c r="G32" s="12">
        <f t="shared" si="8"/>
        <v>121500</v>
      </c>
      <c r="H32" s="12">
        <f>SUM(H5:H31)</f>
        <v>810000</v>
      </c>
    </row>
    <row r="33" spans="2:8" ht="15.75" thickTop="1" x14ac:dyDescent="0.25"/>
    <row r="35" spans="2:8" x14ac:dyDescent="0.25">
      <c r="B35" s="36" t="s">
        <v>8</v>
      </c>
      <c r="C35" s="37"/>
      <c r="D35" s="14">
        <f>IF(MIN($H$5:$H$31)&gt;0,0,MIN($H$5:$H$31))</f>
        <v>0</v>
      </c>
    </row>
    <row r="36" spans="2:8" x14ac:dyDescent="0.25">
      <c r="B36" s="38" t="s">
        <v>9</v>
      </c>
      <c r="C36" s="39"/>
      <c r="D36" s="15">
        <f>Prior_Fiscal_Year_Budget*0.05</f>
        <v>500</v>
      </c>
      <c r="E36" s="8"/>
    </row>
    <row r="37" spans="2:8" ht="15.75" thickBot="1" x14ac:dyDescent="0.3">
      <c r="B37" s="38" t="s">
        <v>10</v>
      </c>
      <c r="C37" s="40"/>
      <c r="D37" s="16">
        <f>IF(D35&gt;=0,D36,-D35+D36)</f>
        <v>500</v>
      </c>
      <c r="E37" s="2"/>
    </row>
    <row r="38" spans="2:8" ht="3" customHeight="1" thickTop="1" x14ac:dyDescent="0.25">
      <c r="B38" s="5"/>
      <c r="C38" s="6"/>
      <c r="D38" s="7"/>
      <c r="E38" s="2"/>
    </row>
    <row r="39" spans="2:8" x14ac:dyDescent="0.25">
      <c r="B39" s="18"/>
      <c r="C39" s="18"/>
      <c r="D39" s="18"/>
      <c r="E39" s="35"/>
      <c r="F39" s="18"/>
      <c r="G39" s="18"/>
      <c r="H39" s="18"/>
    </row>
    <row r="40" spans="2:8" x14ac:dyDescent="0.25">
      <c r="B40" s="27" t="s">
        <v>20</v>
      </c>
      <c r="C40" s="18"/>
      <c r="D40" s="18"/>
      <c r="E40" s="35"/>
      <c r="F40" s="18"/>
      <c r="G40" s="18"/>
      <c r="H40" s="18"/>
    </row>
    <row r="41" spans="2:8" x14ac:dyDescent="0.25">
      <c r="B41" s="18"/>
      <c r="C41" s="18"/>
      <c r="D41" s="18"/>
      <c r="E41" s="35"/>
      <c r="F41" s="18"/>
      <c r="G41" s="18"/>
      <c r="H41" s="18"/>
    </row>
    <row r="42" spans="2:8" x14ac:dyDescent="0.25">
      <c r="E42" s="2"/>
    </row>
    <row r="43" spans="2:8" x14ac:dyDescent="0.25">
      <c r="E43" s="2"/>
    </row>
    <row r="44" spans="2:8" x14ac:dyDescent="0.25">
      <c r="E44" s="2"/>
    </row>
    <row r="45" spans="2:8" x14ac:dyDescent="0.25">
      <c r="E45" s="2"/>
    </row>
    <row r="46" spans="2:8" x14ac:dyDescent="0.25">
      <c r="E46" s="2"/>
    </row>
  </sheetData>
  <sheetProtection algorithmName="SHA-512" hashValue="P0BGUUoyesd6qEoUC825D5i/+AmZGXt3aU9vxntWZ+d8u3BKv/JE42LeCdfGkTJPi/JlEVFxzZEvCq4W6yzTGQ==" saltValue="RW+d4xCKr4cgG2+4iElcgQ==" spinCount="100000" sheet="1" objects="1" scenarios="1"/>
  <mergeCells count="4">
    <mergeCell ref="B35:C35"/>
    <mergeCell ref="B36:C36"/>
    <mergeCell ref="B37:C37"/>
    <mergeCell ref="B1:H1"/>
  </mergeCells>
  <pageMargins left="0.7" right="0.7" top="0.75" bottom="0.75" header="0.3" footer="0.3"/>
  <pageSetup scale="68" fitToHeight="0" orientation="landscape" horizontalDpi="1200" verticalDpi="1200" r:id="rId1"/>
  <headerFooter>
    <oddHeader>&amp;C&amp;"Times New Roman,Bold"&amp;12Certificates of Indebtedness Model</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Instructions</vt:lpstr>
      <vt:lpstr>Calculation</vt:lpstr>
      <vt:lpstr>Borrower</vt:lpstr>
      <vt:lpstr>Current_Year</vt:lpstr>
      <vt:lpstr>Fiscal_Year_End_Date</vt:lpstr>
      <vt:lpstr>Calculation!Print_Area</vt:lpstr>
      <vt:lpstr>Instructions!Print_Area</vt:lpstr>
      <vt:lpstr>Calculation!Print_Titles</vt:lpstr>
      <vt:lpstr>Prior_Fiscal_Year_Budget</vt:lpstr>
      <vt:lpstr>Prior_FY_End_Cash_Balance</vt:lpstr>
    </vt:vector>
  </TitlesOfParts>
  <Company>The PFM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Navarro</dc:creator>
  <cp:lastModifiedBy>Miguel Navarro</cp:lastModifiedBy>
  <cp:lastPrinted>2020-04-01T17:24:59Z</cp:lastPrinted>
  <dcterms:created xsi:type="dcterms:W3CDTF">2020-03-27T16:50:55Z</dcterms:created>
  <dcterms:modified xsi:type="dcterms:W3CDTF">2020-04-02T15:03:49Z</dcterms:modified>
</cp:coreProperties>
</file>